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group\Desktop\14.03.205 წ\"/>
    </mc:Choice>
  </mc:AlternateContent>
  <bookViews>
    <workbookView xWindow="0" yWindow="0" windowWidth="28800" windowHeight="12135"/>
  </bookViews>
  <sheets>
    <sheet name="FF66HBS" sheetId="3" r:id="rId1"/>
    <sheet name="FF66HPL" sheetId="2" r:id="rId2"/>
    <sheet name="FF66HCF" sheetId="4" r:id="rId3"/>
  </sheets>
  <definedNames>
    <definedName name="_xlnm.Print_Area" localSheetId="1">FF66HPL!$A$1:$C$106</definedName>
    <definedName name="_xlnm.Print_Titles" localSheetId="0">FF66HBS!$1:$4</definedName>
    <definedName name="_xlnm.Print_Titles" localSheetId="2">FF66HCF!$1:$4</definedName>
    <definedName name="_xlnm.Print_Titles" localSheetId="1">FF66HPL!$1:$4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4" i="2" l="1"/>
  <c r="A39" i="4" s="1"/>
  <c r="C4" i="4"/>
  <c r="B4" i="4"/>
  <c r="C4" i="2"/>
  <c r="B4" i="2"/>
  <c r="A2" i="4"/>
  <c r="A2" i="2"/>
  <c r="B91" i="2" l="1"/>
  <c r="B87" i="2"/>
  <c r="B83" i="2"/>
  <c r="B79" i="2"/>
  <c r="B71" i="2"/>
  <c r="B62" i="2"/>
  <c r="B55" i="2"/>
  <c r="B51" i="2"/>
  <c r="B46" i="2"/>
  <c r="B41" i="2"/>
  <c r="B32" i="2"/>
  <c r="B27" i="2"/>
  <c r="B21" i="2"/>
  <c r="B17" i="2"/>
  <c r="B10" i="2"/>
  <c r="B57" i="2" l="1"/>
  <c r="B34" i="4"/>
  <c r="C13" i="3" l="1"/>
  <c r="C24" i="3"/>
  <c r="C38" i="3"/>
  <c r="C49" i="3"/>
  <c r="C59" i="3"/>
  <c r="C78" i="3"/>
  <c r="C81" i="3"/>
  <c r="C83" i="3"/>
  <c r="C86" i="3"/>
  <c r="C10" i="2"/>
  <c r="C17" i="2"/>
  <c r="C21" i="2"/>
  <c r="C27" i="2"/>
  <c r="C32" i="2"/>
  <c r="C41" i="2"/>
  <c r="C46" i="2"/>
  <c r="C51" i="2"/>
  <c r="C55" i="2"/>
  <c r="C62" i="2"/>
  <c r="C71" i="2"/>
  <c r="C79" i="2"/>
  <c r="C83" i="2"/>
  <c r="C87" i="2"/>
  <c r="C91" i="2"/>
  <c r="C13" i="4"/>
  <c r="C23" i="4"/>
  <c r="C34" i="4"/>
  <c r="B86" i="3"/>
  <c r="B78" i="3"/>
  <c r="B83" i="3"/>
  <c r="B23" i="4"/>
  <c r="B13" i="4"/>
  <c r="B81" i="3"/>
  <c r="B59" i="3"/>
  <c r="B49" i="3"/>
  <c r="B38" i="3"/>
  <c r="B24" i="3"/>
  <c r="B73" i="2" l="1"/>
  <c r="C27" i="4"/>
  <c r="C32" i="4" s="1"/>
  <c r="C33" i="4" s="1"/>
  <c r="B84" i="3"/>
  <c r="B87" i="3" s="1"/>
  <c r="C43" i="2"/>
  <c r="C26" i="3"/>
  <c r="C51" i="3"/>
  <c r="C61" i="3" s="1"/>
  <c r="C84" i="3"/>
  <c r="C87" i="3" s="1"/>
  <c r="C88" i="3" s="1"/>
  <c r="C57" i="2"/>
  <c r="C73" i="2" s="1"/>
  <c r="B27" i="4"/>
  <c r="B32" i="4" s="1"/>
  <c r="B33" i="4" s="1"/>
  <c r="B51" i="3"/>
  <c r="B61" i="3" s="1"/>
  <c r="B43" i="2"/>
  <c r="C95" i="2" l="1"/>
  <c r="C99" i="2" s="1"/>
  <c r="C67" i="3" s="1"/>
  <c r="C71" i="3" s="1"/>
  <c r="C72" i="3" s="1"/>
  <c r="C53" i="3"/>
  <c r="C63" i="3"/>
  <c r="B95" i="2"/>
  <c r="B99" i="2" s="1"/>
  <c r="B88" i="3"/>
  <c r="B13" i="3"/>
  <c r="B26" i="3" s="1"/>
  <c r="B53" i="3" s="1"/>
  <c r="B63" i="3" l="1"/>
  <c r="B67" i="3" l="1"/>
  <c r="B71" i="3" s="1"/>
  <c r="B72" i="3" s="1"/>
</calcChain>
</file>

<file path=xl/sharedStrings.xml><?xml version="1.0" encoding="utf-8"?>
<sst xmlns="http://schemas.openxmlformats.org/spreadsheetml/2006/main" count="211" uniqueCount="184">
  <si>
    <t>ლიცენზიის მაძიებელი:</t>
  </si>
  <si>
    <t>საბალანსო უწყისი</t>
  </si>
  <si>
    <t>31.12.T-1</t>
  </si>
  <si>
    <t>31.12.T-2</t>
  </si>
  <si>
    <t>ანგარიშგების წელი</t>
  </si>
  <si>
    <t>ძველი წელი</t>
  </si>
  <si>
    <t>მიმდინარე აქტივები</t>
  </si>
  <si>
    <t>ფულადი სასხსრები და ფულადი სახსრების ეკვივალენტები</t>
  </si>
  <si>
    <t>მოთამაშეთა ტრანსფერებთან დაკავშირებული დებიტორული დავალიანება</t>
  </si>
  <si>
    <t xml:space="preserve">ჯგუფის საწარმოებისა და სხვა დაკავშირებული მხარეების დებიტორული დავალიანება </t>
  </si>
  <si>
    <t>სხვა დებიტორული დავალიანება</t>
  </si>
  <si>
    <t>საგადასახადო აქტივები</t>
  </si>
  <si>
    <t>მატერიალური მარაგები</t>
  </si>
  <si>
    <t>სხვა მიმდინარე აქტივები</t>
  </si>
  <si>
    <t>მთლიანი მიმდინარე აქტივები</t>
  </si>
  <si>
    <t>გრძელვადიანი აქტივები</t>
  </si>
  <si>
    <t>ძირითადი საშუალებები</t>
  </si>
  <si>
    <t>არამატერიალური აქტივები - მოთამაშეები</t>
  </si>
  <si>
    <t xml:space="preserve">არამატერიალური აქტივები - სხვა </t>
  </si>
  <si>
    <t>ინვესტიციები</t>
  </si>
  <si>
    <t>სხვა გრძელვადიანი აქტივები</t>
  </si>
  <si>
    <t xml:space="preserve">მთლიანი გრძელვადიანი აქტივები </t>
  </si>
  <si>
    <t>მთლიანი აქტივები</t>
  </si>
  <si>
    <t>მიმდინარე ვალდებულებები</t>
  </si>
  <si>
    <t>ბანკის ოვერდრაფტები</t>
  </si>
  <si>
    <t>ბანკის და სხვა სესხები</t>
  </si>
  <si>
    <t>მოთამაშეთა ტრანსფერებთან დაკავშირებული კრედიტორული დავალიანება</t>
  </si>
  <si>
    <t>ჯგუფის საწარმოებისა და სხვა დაკავშირებული მხარეების კრედიტორული დავალიანება</t>
  </si>
  <si>
    <t>ვალდებულებები თანამშრომლების მიმართ</t>
  </si>
  <si>
    <t>საშემოსავლო გადასახადის ვალდებულება</t>
  </si>
  <si>
    <t>დარიცხული ვალდებულებები და გადავადებული შემოსავალი</t>
  </si>
  <si>
    <t>მოკლევადიანი ანარიცხები</t>
  </si>
  <si>
    <t>სხვა მიმდინარე ვალდებულებები</t>
  </si>
  <si>
    <t>მთლიანი მიმდინარე ვალდებულებები</t>
  </si>
  <si>
    <t>გრძელვადიანი ვალდებულებები</t>
  </si>
  <si>
    <t>ჯგუფის საწარმოებისა და სხვა დაკავშირებული მხარეების კრედიტორული დავალიანება/სესხები</t>
  </si>
  <si>
    <t>თანამშრომელთა მიმართ ვალდებულებები</t>
  </si>
  <si>
    <t>სხვა საგადასახადო ვალდებულებები</t>
  </si>
  <si>
    <t>გრძელვადიანი ანარიცხები</t>
  </si>
  <si>
    <t>სხვა გრძელვადიანი ვალდებულებები</t>
  </si>
  <si>
    <t>მთლიანი გრძელვადიანი ვალდებულებები</t>
  </si>
  <si>
    <t>სულ ვალდებულებები</t>
  </si>
  <si>
    <t>მთლიანი აქტივები / (ვალდებულებები)</t>
  </si>
  <si>
    <t>საკუთარი კაპიტალი</t>
  </si>
  <si>
    <t>სააქციო/საწესდებო კაპიტალი</t>
  </si>
  <si>
    <t>გაუნაწილებელი მოგება</t>
  </si>
  <si>
    <t>სხვა რეზერვები</t>
  </si>
  <si>
    <t>მთლიანი საკუთარი კაპიტალი</t>
  </si>
  <si>
    <t>მთლიანი საკუთარი კაპიტალი და მთლიანი ვალდებულებები</t>
  </si>
  <si>
    <t xml:space="preserve">კონტროლი (მთლიანი აქტივები = მთლიანი კაპიტალი და მთლიანი ვალდებულებები) </t>
  </si>
  <si>
    <t>მთლიანი კაპიტალის შესაბამისობის შემოწმება</t>
  </si>
  <si>
    <t>მთლიანი საკუთარი კაპიტალის საწყისი ბალანსი</t>
  </si>
  <si>
    <t>პერიოდის მოგება/(ზარალი) დივიდენდების შემდგომ</t>
  </si>
  <si>
    <t>კაპიტალის გაზრდა/კონტრიბუცია საკუთარ კაპიტალში</t>
  </si>
  <si>
    <t>ცვლილება გადაფასების რეზერვში</t>
  </si>
  <si>
    <t>სხვა მოძრაობები საკუთარ კაპიტალში/რეზერვებში პერიოდის განმავლობაში</t>
  </si>
  <si>
    <t>მთლიანი საკუთარი კაპიტალის საბოლოო ბალანსი</t>
  </si>
  <si>
    <t>შემოწმება</t>
  </si>
  <si>
    <t>მოთამაშეთა რეგისტრაციის დანახარჯები</t>
  </si>
  <si>
    <t>დაგროვილი დანახარჯი პერიოდის დასაწყისში</t>
  </si>
  <si>
    <t>პერიოდის განმავლობაში გაწეული დანახარჯი</t>
  </si>
  <si>
    <t>დაგროვილი დანახარჯის შემცირება პერიოდის განმავლობაში გაყიდვების/გასვლების შედეგად</t>
  </si>
  <si>
    <t>დაგროვილი დანახარჯი პერიოდის ბოლოს</t>
  </si>
  <si>
    <t>მოთამაშეთა რეგისტრაციის ამორტიზაცია</t>
  </si>
  <si>
    <t>დაგროვილი ამორტიზაცია პერიოდის დასაწყისში</t>
  </si>
  <si>
    <t>პერიოდის ამორტიზაციის დარიცხვა</t>
  </si>
  <si>
    <t>დაგროვილი ამორტიზაციის შემცირება პერიოდის განმავლობაში გაყიდვების/გასვლების შედეგად</t>
  </si>
  <si>
    <t>გაუფასურების ანარიცხები პერიოდში</t>
  </si>
  <si>
    <t>დაგროვილი ამორტიზაცია პერიოდის ბოლოს</t>
  </si>
  <si>
    <t>ნეტო საბალანსო ღირებულება</t>
  </si>
  <si>
    <t>პერიოდის დასაწყისში</t>
  </si>
  <si>
    <t>პერიოდის ბოლოს</t>
  </si>
  <si>
    <t>ფინანსური ანგარიშგება დამტკიცებულია კლუბის უმაღლესი ხელმძღვანელობის მიერ და სანქციონირებულია გამოსაცემად</t>
  </si>
  <si>
    <t>ფინანსურ ანგარიშგებას კლუბის სახელით ხელს აწერს უფლებამოსილი პირი (მიუთითეთ თანამდებობა და ვინაობა):</t>
  </si>
  <si>
    <t>[თარიღი]-თვის:</t>
  </si>
  <si>
    <t>თარიღი:</t>
  </si>
  <si>
    <t>მოგება-ზარალის უწყისი</t>
  </si>
  <si>
    <t>ამონაგები ბილეთებიდან - ეროვნული შეჯიბრებები</t>
  </si>
  <si>
    <t>ამონაგები ბილეთებიდან - უეფას შეჯიბრებები</t>
  </si>
  <si>
    <t>ამონაგები ბილეთებიდან - აბონემენტები</t>
  </si>
  <si>
    <t>ამონაგები ბილეთებიდან - საწევროები</t>
  </si>
  <si>
    <t>ამონაგები ბილეთებიდან - სხვა, რომელიც არა არის ცალკე გამოყოფილი</t>
  </si>
  <si>
    <t>სულ ამონაგები ბილეთებიდან</t>
  </si>
  <si>
    <t>სპონსორობა და რეკლამა - დამამზადებელი/მწარმოებელი სპონსორი</t>
  </si>
  <si>
    <t>სპონსორობა და რეკლამა - ძირითადი სპონსორი</t>
  </si>
  <si>
    <t>სპონსორობა და რეკლამა - სტადიონის სპონსორი</t>
  </si>
  <si>
    <t>სპონსორობა და რეკლამა - რეკლამები მოედნის პერიმეტრზე და დაფებზე</t>
  </si>
  <si>
    <t>სპონსორობა და რეკლამა - სხვა, რომელიც არა არის ცალკე გამოყოფილი</t>
  </si>
  <si>
    <t>სულ სპონსორობა და რეკლამა</t>
  </si>
  <si>
    <t>ტელეტრანსლაციის უფლებები - ეროვნული შეჯიბრებები</t>
  </si>
  <si>
    <t>ტელეტრანსლაციის უფლებები - სხვა, რომელიც არა არის ცალკე გამოყოფილი</t>
  </si>
  <si>
    <t>სულ ტრანსლაციის უფლებები</t>
  </si>
  <si>
    <t>კომერციული - ეროვნული შეჯიბრებები</t>
  </si>
  <si>
    <t>კომერციული - საქონლის გაყიდვა</t>
  </si>
  <si>
    <t>კომერციული - ინფრასტრუქტურის გამოყენება არასამატჩო დღეებში</t>
  </si>
  <si>
    <t>კომერციული - სხვა, რომელიც არა არის ცალკე გამოყოფილი</t>
  </si>
  <si>
    <t>სულ კომერციული</t>
  </si>
  <si>
    <t>უეფას საკლუბო შეჯიბრებები - ტრანსლაციის უფლებები, კომერციული, საპრიზო ფონდი/თანხები</t>
  </si>
  <si>
    <t>უეფას საკლუბო შეჯიბრებები - სოლიდარობის გადასახადი</t>
  </si>
  <si>
    <t>უეფას სოლიდარობა და საპრიზო, რომელიც ცალკე არ არის გამოყოფილი</t>
  </si>
  <si>
    <t>სულ უეფას სოლიდარობის და საპრიზო თანხა</t>
  </si>
  <si>
    <t>სუბსიდიები, შემოწირულობები და სხვა თანხები ეროვნული საფეხბურთო ორგანოებიდან</t>
  </si>
  <si>
    <t>სუბსიდიები, გრანტები და სხვა თანხები სახელმწიფო და მუნიციპალური ხელისუფლებისგან</t>
  </si>
  <si>
    <t>შემოწირულობები არადაკავშირებული მხარეებისგან</t>
  </si>
  <si>
    <t>შენატანები/შემოწირულობები დაკავშირებული მხარეებისგან</t>
  </si>
  <si>
    <t>შემოსავალი არასაფეხბურთო საქმიანობებიდან</t>
  </si>
  <si>
    <t>განსაკუთრებული (გამონაკლისი) შემოსავალი</t>
  </si>
  <si>
    <t>სხვა საოპერაციო შემოსავალი, რომელიც ცალკე არა არის გამოყოფილი</t>
  </si>
  <si>
    <t>სულ სხვა შემოსავალი</t>
  </si>
  <si>
    <t>სულ შემოსავალი</t>
  </si>
  <si>
    <t>რეალიზებული პროდუქციის/მასალების ხარჯები, რომლებიც ცალკე არ არის გამოყოფილი</t>
  </si>
  <si>
    <t>სულ ხარჯები რეალიზებულ პროდუქციაზე/მასალებზე</t>
  </si>
  <si>
    <t>ფეხბურთელები - ხელფასი და ანაზღაურება</t>
  </si>
  <si>
    <t>ფეხბურთელები - გადასახადები და სოციალური შენატანები</t>
  </si>
  <si>
    <t>ფეხბურთელების სარგებელი და სხვა ხარჯები, რომლებიც ცალკე არაა გამოყოფილი</t>
  </si>
  <si>
    <t>სულ ფეხბურთელების მომსახურების ხარჯები</t>
  </si>
  <si>
    <t>სხვა თანამშრომლები - ხელფასი და ანაზღაურება</t>
  </si>
  <si>
    <t>სხვა თანამშრომლები - გადასახადები და სოციალური შენატანები</t>
  </si>
  <si>
    <t>სხვა თანამშრომლების სარგებელი და სხვა ხარჯები, რომლებიც ცალკე არაა გამოყოფილი</t>
  </si>
  <si>
    <t>სულ სხვა თანამშრომლების მომსახურების ხარჯები</t>
  </si>
  <si>
    <t>თანამშრომლების მომსახურების ხარჯები, რომლებიც ცალკე არა არის გამოყოფილი</t>
  </si>
  <si>
    <t>სულ თანამშრომლების მომსახურების ხარჯები</t>
  </si>
  <si>
    <t>ძირითადი საშუალებების ცვეთა</t>
  </si>
  <si>
    <t>სხვა გრძელვადიანი არამატერიალური აქტივების ამორტიზაცია (გარდა ფეხბურთელების რეგისტრაციისა)</t>
  </si>
  <si>
    <t>ძირითადი საშუალებების და სხვა არამატერიალური აქტივების გაუფასურება</t>
  </si>
  <si>
    <t>სულ ცვეთა, ამორტიზაცია და გაუფასურება (გარდა ფეხბურთელების რეგისტრაციებისა)</t>
  </si>
  <si>
    <t>მატჩის დღის ხარჯები</t>
  </si>
  <si>
    <t>სპონსორობისა და რეკლამირების ხარჯები</t>
  </si>
  <si>
    <t>კომერციული აქტივობების ხარჯები</t>
  </si>
  <si>
    <t>უძრავი ქონებისა და სათავსოების ხარჯები</t>
  </si>
  <si>
    <t>არასაფეხბურთო საქმიანობების ხარჯები</t>
  </si>
  <si>
    <t>განსაკუთრებული (გამონაკლისი) ხარჯები</t>
  </si>
  <si>
    <t>სხვა საოპერაციო ხარჯი, რომელიც ცალკე არ არის გამოყოფილი</t>
  </si>
  <si>
    <t>სულ სხვა საოპერაციო ხარჯი</t>
  </si>
  <si>
    <t>სულ საოპერაციო ხარჯი (ფეხბურთელების რეგისტრაციის გარეშე)</t>
  </si>
  <si>
    <t>გრძელვადიანი არამატერიალური აქტივების ამორტიზაცია (ფეხბურთელების რეგისტრაცია)</t>
  </si>
  <si>
    <t>გრძელვადიანი არამატერიალური აქტივების გაუფასურება (ფეხბურთელების რეგისტრაცია)</t>
  </si>
  <si>
    <t>მოგება გრძელვადიანი არამატერიალური აქტივების რეალიზაციიდან (ფეხბურთელების რეგისტრაცია)</t>
  </si>
  <si>
    <t>ზარალი გრძელვადიანი არამატერიალური აქტივების რეალიზაციიდან (ფეხბურთელების რეგისტრაცია)</t>
  </si>
  <si>
    <t>წმინდა შედეგი ფეხბურთელების გაყიდვებიდან_x000D_
კაპიტალიზაციისა და ამორტიზაციის მეთოდის გამოყენებით</t>
  </si>
  <si>
    <t>მოგება/(ზარალი) ძირითადი საშუალებების გაყიდვიდან/გასვლიდან</t>
  </si>
  <si>
    <t>მოგება/(ზარალი) სხვა გრძელვადიანი არამატერიალური აქტივების გაყიდვიდან/გასვლიდან</t>
  </si>
  <si>
    <t>სულ მოგება/(ზარალი) გრძელვადიანი აქტივების გაყიდვიდან/გასვლიდან</t>
  </si>
  <si>
    <t>ფინანსური შემოსავალი</t>
  </si>
  <si>
    <t>ფინანსური ხარჯი</t>
  </si>
  <si>
    <t>წმინდა ფინანსური შემოსავალი (ხარჯი)</t>
  </si>
  <si>
    <t>სხვა შემოსავალი (არასაოპერაციო)</t>
  </si>
  <si>
    <t>სხვა ხარჯი (არასაოპერაციო)</t>
  </si>
  <si>
    <t>წმინდა არასაოპერაციო შემოსავალი (ხარჯი)</t>
  </si>
  <si>
    <t>საგადასახადო შემოსავალი/(ხარჯი)</t>
  </si>
  <si>
    <t>მოგება/(ზარალი) დაბეგვრის შემდეგ</t>
  </si>
  <si>
    <t>დივიდენდები</t>
  </si>
  <si>
    <t>მოგება/(ზარალი) დივიდენდების შემდეგ</t>
  </si>
  <si>
    <t>ლიცენზიის მაძებელი:</t>
  </si>
  <si>
    <t>ფულადი სახსრების მოძრაობის უწყისი</t>
  </si>
  <si>
    <t>წმინდა ფულადი ნაკადების შემოსვლა/(გასვლა) საოპერაციო საქმიანობიდან</t>
  </si>
  <si>
    <t>ფულადი ნაკადები საინვესტიციო საქმიანობიდან</t>
  </si>
  <si>
    <t>ფეხბურთელების რეგისტრაციების გაყიდვიდან მიღებული ფულადი სახსრები</t>
  </si>
  <si>
    <t>მოთამაშეთა რეგისტრაციების შესაძენად (გადახდილი) ფულადი სახსრები</t>
  </si>
  <si>
    <t>ძირითადი საშუალებების გაყიდვიდან მიღებული ფულადი სახსრები</t>
  </si>
  <si>
    <t>ძირითადი საშუალებების შესაძენად (გადახდილი) ფულადი სახსრები</t>
  </si>
  <si>
    <t>ფულადი ნაკადების შემოსვლა/(გასვლა) საინვესტიციო საქმიანობიდან, რომელიც არ არის ცალკე გამოყოფილი</t>
  </si>
  <si>
    <t>ფულადი ნაკადების შემოსვლა/(გასვლა) საინვესტიციო საქმიანობიდან</t>
  </si>
  <si>
    <t xml:space="preserve">ფულადი ნაკადები საფინანსო საქმიანობიდან </t>
  </si>
  <si>
    <t>მიღებული ფულადი სახსრები სესხებიდან - მეწილეები/აქციონერები და დაკავშირებული მხარე</t>
  </si>
  <si>
    <t>(გადახდილი) ფულადი სახსრები სესხების დასაფარად - მეწილეები/აქციონერები და დაკავშირებული მხარე</t>
  </si>
  <si>
    <t>მიღებული ფულადი სახსრები სესხებიდან - საფინანსო დაწესებულებები</t>
  </si>
  <si>
    <t>(გადახდილი) ფულადი სახსრები სესხების დასაფარად - საფინანსო დაწესებულებები</t>
  </si>
  <si>
    <t>სააქციო/საწესდებო კაპიტალის გაზრდით მიღებული ფულადი სახსრები</t>
  </si>
  <si>
    <t>(გადახდილი) ფულადი სახსრები მეწილეებისთვის/აქციონერებისთვის დივიდენდების გადახდიდან</t>
  </si>
  <si>
    <t>ფულადი ნაკადების შემოსვლა/(გასვლა) ფინანსური საქმიანობიდან, რომელიც ცალკე არ არის გამოყოფილი</t>
  </si>
  <si>
    <t>ფულადი ნაკადების შემოსვლა/(გასვლა) ფინანსური საქმიანობიდან</t>
  </si>
  <si>
    <t>სხვა ფულადი ნაკადების შემოსვლა/(გასვლა)</t>
  </si>
  <si>
    <t>წმინდა ფულადი ნაკადების შემოსვლა/(გასვლა) საანგარიშგებო პერიოდში</t>
  </si>
  <si>
    <t>ფულადი სახსრებისა და მათი ეკვივალენტების რეკონსილაცია</t>
  </si>
  <si>
    <t>საანგარიშგებო პერიოდის საწყისი ბალანსი</t>
  </si>
  <si>
    <t>წმინდა ფულადი ნაკადები საანგარიშგებო პერიოდის განმავლობაში</t>
  </si>
  <si>
    <t>საანგარიშგებო პერიოდის საბოლოო ბალანსი</t>
  </si>
  <si>
    <t>ფულადი სახსრები და მათი ეკვივალენტები, გამოკლებული ბანკის ოვერდრაფტები (საბალანსო უწყისიდან)</t>
  </si>
  <si>
    <t>შპს საფეხბურთო კლუბ ,,მეშახტე"-ს ფინანსისტი - თეიმურაზ კაკუშაძე</t>
  </si>
  <si>
    <t>10.02.2025</t>
  </si>
  <si>
    <t>შპს საფეხბურთო კლუბი  ,,მეშახტე"</t>
  </si>
  <si>
    <t>20.02.2025</t>
  </si>
  <si>
    <t>20.092.2025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</si>
</sst>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>
    <font>
      <sz val="10"/>
      <color theme="1"/>
      <name val="Arial"/>
      <family val="2"/>
    </font>
    <font>
      <sz val="10"/>
      <name val="Arial"/>
      <family val="2"/>
      <charset val="204"/>
    </font>
    <font>
      <sz val="10"/>
      <color theme="1"/>
      <name val="Arial"/>
      <family val="2"/>
    </font>
    <font>
      <b/>
      <sz val="8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0"/>
      <color theme="1"/>
      <name val="BPG Nino Mtavruli"/>
      <family val="3"/>
    </font>
    <font>
      <b/>
      <sz val="10"/>
      <color theme="0"/>
      <name val="BPG Nino Mtavruli"/>
      <family val="3"/>
    </font>
    <font>
      <sz val="10"/>
      <color theme="0"/>
      <name val="BPG Nino Mtavruli"/>
      <family val="3"/>
    </font>
    <font>
      <b/>
      <sz val="8"/>
      <color rgb="FFFF0000"/>
      <name val="BPG Nino Mtavruli"/>
      <family val="3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hair">
        <color rgb="FF0070C0"/>
      </left>
      <right/>
      <top style="hair">
        <color rgb="FF0070C0"/>
      </top>
      <bottom/>
      <diagonal/>
    </border>
    <border>
      <left style="hair">
        <color rgb="FF0070C0"/>
      </left>
      <right/>
      <top/>
      <bottom/>
      <diagonal/>
    </border>
    <border>
      <left style="hair">
        <color rgb="FF0070C0"/>
      </left>
      <right/>
      <top/>
      <bottom style="hair">
        <color rgb="FF0070C0"/>
      </bottom>
      <diagonal/>
    </border>
    <border>
      <left style="hair">
        <color rgb="FF0070C0"/>
      </left>
      <right/>
      <top style="thin">
        <color indexed="64"/>
      </top>
      <bottom style="thin">
        <color indexed="64"/>
      </bottom>
      <diagonal/>
    </border>
    <border>
      <left style="hair">
        <color rgb="FF0070C0"/>
      </left>
      <right/>
      <top style="thin">
        <color rgb="FF00B0F0"/>
      </top>
      <bottom style="thin">
        <color rgb="FF00B0F0"/>
      </bottom>
      <diagonal/>
    </border>
    <border>
      <left/>
      <right/>
      <top/>
      <bottom style="hair">
        <color rgb="FF0070C0"/>
      </bottom>
      <diagonal/>
    </border>
    <border>
      <left style="hair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70C0"/>
      </left>
      <right/>
      <top style="thin">
        <color rgb="FF002060"/>
      </top>
      <bottom style="thin">
        <color rgb="FF00206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7" xfId="0" applyFont="1" applyBorder="1"/>
    <xf numFmtId="0" fontId="4" fillId="2" borderId="7" xfId="0" applyFont="1" applyFill="1" applyBorder="1"/>
    <xf numFmtId="0" fontId="4" fillId="0" borderId="7" xfId="0" applyFont="1" applyBorder="1"/>
    <xf numFmtId="0" fontId="6" fillId="0" borderId="9" xfId="0" applyFont="1" applyBorder="1"/>
    <xf numFmtId="0" fontId="4" fillId="6" borderId="7" xfId="0" applyFont="1" applyFill="1" applyBorder="1"/>
    <xf numFmtId="0" fontId="8" fillId="3" borderId="10" xfId="0" applyFont="1" applyFill="1" applyBorder="1"/>
    <xf numFmtId="0" fontId="9" fillId="0" borderId="7" xfId="0" applyFont="1" applyBorder="1"/>
    <xf numFmtId="0" fontId="10" fillId="0" borderId="5" xfId="0" applyFont="1" applyBorder="1"/>
    <xf numFmtId="0" fontId="4" fillId="0" borderId="8" xfId="0" applyFont="1" applyBorder="1"/>
    <xf numFmtId="0" fontId="4" fillId="0" borderId="11" xfId="0" applyFont="1" applyBorder="1"/>
    <xf numFmtId="0" fontId="4" fillId="0" borderId="0" xfId="0" applyFont="1" applyAlignment="1">
      <alignment horizontal="right" wrapText="1"/>
    </xf>
    <xf numFmtId="14" fontId="4" fillId="0" borderId="2" xfId="0" applyNumberFormat="1" applyFont="1" applyBorder="1" applyProtection="1">
      <protection locked="0"/>
    </xf>
    <xf numFmtId="0" fontId="4" fillId="0" borderId="2" xfId="0" applyFont="1" applyBorder="1" applyAlignment="1" applyProtection="1">
      <alignment horizontal="right"/>
      <protection locked="0"/>
    </xf>
    <xf numFmtId="0" fontId="4" fillId="0" borderId="0" xfId="0" applyFont="1" applyAlignment="1">
      <alignment horizontal="right"/>
    </xf>
    <xf numFmtId="0" fontId="11" fillId="0" borderId="14" xfId="0" applyFont="1" applyBorder="1" applyProtection="1">
      <protection locked="0"/>
    </xf>
    <xf numFmtId="0" fontId="12" fillId="5" borderId="6" xfId="0" applyFont="1" applyFill="1" applyBorder="1" applyAlignment="1">
      <alignment horizontal="center" vertical="center" wrapText="1"/>
    </xf>
    <xf numFmtId="0" fontId="13" fillId="4" borderId="10" xfId="0" applyFont="1" applyFill="1" applyBorder="1"/>
    <xf numFmtId="0" fontId="11" fillId="0" borderId="14" xfId="0" applyFont="1" applyBorder="1"/>
    <xf numFmtId="1" fontId="4" fillId="5" borderId="0" xfId="2" applyNumberFormat="1" applyFont="1" applyFill="1" applyBorder="1" applyProtection="1"/>
    <xf numFmtId="0" fontId="4" fillId="0" borderId="2" xfId="0" applyFont="1" applyBorder="1" applyAlignment="1">
      <alignment horizontal="right"/>
    </xf>
    <xf numFmtId="43" fontId="4" fillId="2" borderId="0" xfId="2" applyFont="1" applyFill="1" applyBorder="1" applyProtection="1"/>
    <xf numFmtId="43" fontId="4" fillId="0" borderId="0" xfId="2" applyFont="1" applyBorder="1" applyProtection="1"/>
    <xf numFmtId="43" fontId="6" fillId="0" borderId="1" xfId="2" applyFont="1" applyBorder="1" applyProtection="1"/>
    <xf numFmtId="43" fontId="7" fillId="4" borderId="3" xfId="2" applyFont="1" applyFill="1" applyBorder="1" applyProtection="1"/>
    <xf numFmtId="43" fontId="8" fillId="3" borderId="3" xfId="2" applyFont="1" applyFill="1" applyBorder="1" applyProtection="1"/>
    <xf numFmtId="43" fontId="4" fillId="0" borderId="0" xfId="2" applyFont="1" applyFill="1" applyBorder="1" applyProtection="1"/>
    <xf numFmtId="43" fontId="10" fillId="0" borderId="5" xfId="2" applyFont="1" applyBorder="1" applyProtection="1"/>
    <xf numFmtId="43" fontId="4" fillId="2" borderId="0" xfId="2" applyFont="1" applyFill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6" borderId="0" xfId="2" applyFont="1" applyFill="1" applyBorder="1" applyProtection="1">
      <protection locked="0"/>
    </xf>
    <xf numFmtId="0" fontId="4" fillId="2" borderId="7" xfId="0" applyFont="1" applyFill="1" applyBorder="1" applyAlignment="1">
      <alignment wrapText="1"/>
    </xf>
    <xf numFmtId="0" fontId="6" fillId="0" borderId="9" xfId="0" applyFont="1" applyBorder="1" applyAlignment="1">
      <alignment wrapText="1"/>
    </xf>
    <xf numFmtId="0" fontId="11" fillId="3" borderId="12" xfId="0" applyFont="1" applyFill="1" applyBorder="1"/>
    <xf numFmtId="0" fontId="14" fillId="0" borderId="0" xfId="0" applyFont="1" applyAlignment="1">
      <alignment horizontal="center"/>
    </xf>
    <xf numFmtId="43" fontId="6" fillId="3" borderId="2" xfId="2" applyFont="1" applyFill="1" applyBorder="1" applyProtection="1"/>
    <xf numFmtId="0" fontId="4" fillId="2" borderId="13" xfId="0" applyFont="1" applyFill="1" applyBorder="1"/>
    <xf numFmtId="0" fontId="11" fillId="0" borderId="7" xfId="0" applyFont="1" applyBorder="1"/>
    <xf numFmtId="43" fontId="4" fillId="2" borderId="4" xfId="2" applyFont="1" applyFill="1" applyBorder="1" applyProtection="1">
      <protection locked="0"/>
    </xf>
    <xf numFmtId="1" fontId="4" fillId="5" borderId="0" xfId="2" applyNumberFormat="1" applyFont="1" applyFill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2" borderId="0" xfId="2" applyFont="1" applyFill="1" applyBorder="1" applyProtection="1">
      <protection locked="0"/>
    </xf>
    <xf numFmtId="43" fontId="4" fillId="2" borderId="0" xfId="2" applyFont="1" applyFill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0" borderId="0" xfId="2" applyFont="1" applyBorder="1" applyProtection="1">
      <protection locked="0"/>
    </xf>
    <xf numFmtId="43" fontId="4" fillId="2" borderId="0" xfId="2" applyFont="1" applyFill="1" applyBorder="1" applyProtection="1">
      <protection locked="0"/>
    </xf>
    <xf numFmtId="43" fontId="4" fillId="2" borderId="0" xfId="2" applyFont="1" applyFill="1" applyBorder="1" applyProtection="1">
      <protection locked="0"/>
    </xf>
    <xf numFmtId="43" fontId="4" fillId="2" borderId="4" xfId="2" applyFont="1" applyFill="1" applyBorder="1" applyProtection="1">
      <protection locked="0"/>
    </xf>
    <xf numFmtId="43" fontId="4" fillId="2" borderId="4" xfId="2" applyFont="1" applyFill="1" applyBorder="1" applyProtection="1">
      <protection locked="0"/>
    </xf>
  </cellXfs>
  <cellStyles count="3">
    <cellStyle name="Comma" xfId="2" builtinId="3"/>
    <cellStyle name="Normal" xfId="0" builtinId="0"/>
    <cellStyle name="Normal 2" xfId="1"/>
  </cellStyles>
  <dxfs count="9"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C93"/>
  <sheetViews>
    <sheetView tabSelected="1" zoomScaleNormal="100" zoomScaleSheetLayoutView="115" workbookViewId="0">
      <pane ySplit="4" topLeftCell="A17" activePane="bottomLeft" state="frozen"/>
      <selection pane="bottomLeft" activeCell="C90" sqref="C90"/>
    </sheetView>
  </sheetViews>
  <sheetFormatPr defaultColWidth="9.28515625" defaultRowHeight="12.75"/>
  <cols>
    <col min="1" max="1" width="84.42578125" style="2" customWidth="1"/>
    <col min="2" max="3" width="15.7109375" style="2" customWidth="1"/>
    <col min="4" max="16384" width="9.28515625" style="2"/>
  </cols>
  <sheetData>
    <row r="1" spans="1:3" ht="13.5" thickBot="1">
      <c r="A1" s="2" t="s">
        <v>0</v>
      </c>
      <c r="B1" s="3"/>
      <c r="C1" s="3"/>
    </row>
    <row r="2" spans="1:3" ht="14.25" thickBot="1">
      <c r="A2" s="18" t="s">
        <v>181</v>
      </c>
      <c r="B2" s="37" t="s">
        <v>4</v>
      </c>
      <c r="C2" s="37" t="s">
        <v>5</v>
      </c>
    </row>
    <row r="3" spans="1:3">
      <c r="B3" s="1" t="s">
        <v>2</v>
      </c>
      <c r="C3" s="1" t="s">
        <v>3</v>
      </c>
    </row>
    <row r="4" spans="1:3" ht="13.5">
      <c r="A4" s="19" t="s">
        <v>1</v>
      </c>
      <c r="B4" s="42"/>
      <c r="C4" s="42"/>
    </row>
    <row r="5" spans="1:3">
      <c r="A5" s="4" t="s">
        <v>6</v>
      </c>
    </row>
    <row r="6" spans="1:3">
      <c r="A6" s="5" t="s">
        <v>7</v>
      </c>
      <c r="B6" s="31">
        <v>8660.4500000000007</v>
      </c>
      <c r="C6" s="31">
        <v>8021.51</v>
      </c>
    </row>
    <row r="7" spans="1:3">
      <c r="A7" s="5" t="s">
        <v>8</v>
      </c>
      <c r="B7" s="31"/>
      <c r="C7" s="31"/>
    </row>
    <row r="8" spans="1:3">
      <c r="A8" s="5" t="s">
        <v>9</v>
      </c>
      <c r="B8" s="31"/>
      <c r="C8" s="31"/>
    </row>
    <row r="9" spans="1:3">
      <c r="A9" s="6" t="s">
        <v>10</v>
      </c>
      <c r="B9" s="32">
        <v>92.11</v>
      </c>
      <c r="C9" s="32">
        <v>279.16000000000003</v>
      </c>
    </row>
    <row r="10" spans="1:3" ht="12.75" customHeight="1">
      <c r="A10" s="6" t="s">
        <v>11</v>
      </c>
      <c r="B10" s="32"/>
      <c r="C10" s="32"/>
    </row>
    <row r="11" spans="1:3">
      <c r="A11" s="5" t="s">
        <v>12</v>
      </c>
      <c r="B11" s="31">
        <v>32012.400000000001</v>
      </c>
      <c r="C11" s="31">
        <v>24610.400000000001</v>
      </c>
    </row>
    <row r="12" spans="1:3">
      <c r="A12" s="5" t="s">
        <v>13</v>
      </c>
      <c r="B12" s="31"/>
      <c r="C12" s="31"/>
    </row>
    <row r="13" spans="1:3">
      <c r="A13" s="7" t="s">
        <v>14</v>
      </c>
      <c r="B13" s="26">
        <f>SUM(B6:B12)</f>
        <v>40764.960000000006</v>
      </c>
      <c r="C13" s="26">
        <f>SUM(C6:C12)</f>
        <v>32911.07</v>
      </c>
    </row>
    <row r="14" spans="1:3">
      <c r="A14" s="6"/>
      <c r="B14" s="25"/>
      <c r="C14" s="25"/>
    </row>
    <row r="15" spans="1:3">
      <c r="A15" s="4" t="s">
        <v>15</v>
      </c>
      <c r="B15" s="25"/>
      <c r="C15" s="25"/>
    </row>
    <row r="16" spans="1:3">
      <c r="A16" s="5" t="s">
        <v>16</v>
      </c>
      <c r="B16" s="31">
        <v>5517.09</v>
      </c>
      <c r="C16" s="31">
        <v>3146.28</v>
      </c>
    </row>
    <row r="17" spans="1:3">
      <c r="A17" s="5" t="s">
        <v>17</v>
      </c>
      <c r="B17" s="31"/>
      <c r="C17" s="31"/>
    </row>
    <row r="18" spans="1:3">
      <c r="A18" s="5" t="s">
        <v>18</v>
      </c>
      <c r="B18" s="31"/>
      <c r="C18" s="31"/>
    </row>
    <row r="19" spans="1:3">
      <c r="A19" s="8" t="s">
        <v>8</v>
      </c>
      <c r="B19" s="33"/>
      <c r="C19" s="33"/>
    </row>
    <row r="20" spans="1:3">
      <c r="A20" s="8" t="s">
        <v>9</v>
      </c>
      <c r="B20" s="33"/>
      <c r="C20" s="33"/>
    </row>
    <row r="21" spans="1:3">
      <c r="A21" s="6" t="s">
        <v>11</v>
      </c>
      <c r="B21" s="32"/>
      <c r="C21" s="32"/>
    </row>
    <row r="22" spans="1:3">
      <c r="A22" s="5" t="s">
        <v>19</v>
      </c>
      <c r="B22" s="31"/>
      <c r="C22" s="31"/>
    </row>
    <row r="23" spans="1:3">
      <c r="A23" s="5" t="s">
        <v>20</v>
      </c>
      <c r="B23" s="31">
        <v>5045.8</v>
      </c>
      <c r="C23" s="31">
        <v>5095.8</v>
      </c>
    </row>
    <row r="24" spans="1:3">
      <c r="A24" s="7" t="s">
        <v>21</v>
      </c>
      <c r="B24" s="26">
        <f>SUM(B16:B23)</f>
        <v>10562.89</v>
      </c>
      <c r="C24" s="26">
        <f>SUM(C16:C23)</f>
        <v>8242.08</v>
      </c>
    </row>
    <row r="25" spans="1:3">
      <c r="A25" s="6"/>
      <c r="B25" s="25"/>
      <c r="C25" s="25"/>
    </row>
    <row r="26" spans="1:3" ht="13.5">
      <c r="A26" s="20" t="s">
        <v>22</v>
      </c>
      <c r="B26" s="27">
        <f>+B24+B13</f>
        <v>51327.850000000006</v>
      </c>
      <c r="C26" s="27">
        <f>+C24+C13</f>
        <v>41153.15</v>
      </c>
    </row>
    <row r="27" spans="1:3">
      <c r="A27" s="6"/>
      <c r="B27" s="25"/>
      <c r="C27" s="25"/>
    </row>
    <row r="28" spans="1:3">
      <c r="A28" s="4" t="s">
        <v>23</v>
      </c>
      <c r="B28" s="25"/>
      <c r="C28" s="25"/>
    </row>
    <row r="29" spans="1:3" ht="12.75" customHeight="1">
      <c r="A29" s="5" t="s">
        <v>24</v>
      </c>
      <c r="B29" s="31"/>
      <c r="C29" s="31"/>
    </row>
    <row r="30" spans="1:3">
      <c r="A30" s="5" t="s">
        <v>25</v>
      </c>
      <c r="B30" s="31"/>
      <c r="C30" s="31"/>
    </row>
    <row r="31" spans="1:3">
      <c r="A31" s="5" t="s">
        <v>26</v>
      </c>
      <c r="B31" s="31">
        <v>45</v>
      </c>
      <c r="C31" s="31">
        <v>145</v>
      </c>
    </row>
    <row r="32" spans="1:3">
      <c r="A32" s="5" t="s">
        <v>27</v>
      </c>
      <c r="B32" s="31">
        <v>15330.47</v>
      </c>
      <c r="C32" s="31">
        <v>7244.61</v>
      </c>
    </row>
    <row r="33" spans="1:3">
      <c r="A33" s="5" t="s">
        <v>28</v>
      </c>
      <c r="B33" s="31">
        <v>28095.84</v>
      </c>
      <c r="C33" s="31">
        <v>6348.92</v>
      </c>
    </row>
    <row r="34" spans="1:3">
      <c r="A34" s="5" t="s">
        <v>29</v>
      </c>
      <c r="B34" s="31"/>
      <c r="C34" s="31"/>
    </row>
    <row r="35" spans="1:3">
      <c r="A35" s="6" t="s">
        <v>30</v>
      </c>
      <c r="B35" s="32"/>
      <c r="C35" s="32"/>
    </row>
    <row r="36" spans="1:3">
      <c r="A36" s="5" t="s">
        <v>31</v>
      </c>
      <c r="B36" s="31">
        <v>208.71</v>
      </c>
      <c r="C36" s="31">
        <v>273.31</v>
      </c>
    </row>
    <row r="37" spans="1:3">
      <c r="A37" s="5" t="s">
        <v>32</v>
      </c>
      <c r="B37" s="31">
        <v>20000</v>
      </c>
      <c r="C37" s="31">
        <v>28927.05</v>
      </c>
    </row>
    <row r="38" spans="1:3">
      <c r="A38" s="7" t="s">
        <v>33</v>
      </c>
      <c r="B38" s="26">
        <f>SUM(B29:B37)</f>
        <v>63680.02</v>
      </c>
      <c r="C38" s="26">
        <f>SUM(C29:C37)</f>
        <v>42938.89</v>
      </c>
    </row>
    <row r="39" spans="1:3">
      <c r="A39" s="6"/>
      <c r="B39" s="25"/>
      <c r="C39" s="25"/>
    </row>
    <row r="40" spans="1:3">
      <c r="A40" s="4" t="s">
        <v>34</v>
      </c>
      <c r="B40" s="25"/>
      <c r="C40" s="25"/>
    </row>
    <row r="41" spans="1:3">
      <c r="A41" s="5" t="s">
        <v>25</v>
      </c>
      <c r="B41" s="31"/>
      <c r="C41" s="31">
        <v>30000</v>
      </c>
    </row>
    <row r="42" spans="1:3">
      <c r="A42" s="5" t="s">
        <v>26</v>
      </c>
      <c r="B42" s="31"/>
      <c r="C42" s="31"/>
    </row>
    <row r="43" spans="1:3">
      <c r="A43" s="8" t="s">
        <v>35</v>
      </c>
      <c r="B43" s="33"/>
      <c r="C43" s="33"/>
    </row>
    <row r="44" spans="1:3">
      <c r="A44" s="8" t="s">
        <v>36</v>
      </c>
      <c r="B44" s="33"/>
      <c r="C44" s="33"/>
    </row>
    <row r="45" spans="1:3">
      <c r="A45" s="5" t="s">
        <v>29</v>
      </c>
      <c r="B45" s="31"/>
      <c r="C45" s="31"/>
    </row>
    <row r="46" spans="1:3">
      <c r="A46" s="5" t="s">
        <v>37</v>
      </c>
      <c r="B46" s="31"/>
      <c r="C46" s="31"/>
    </row>
    <row r="47" spans="1:3">
      <c r="A47" s="5" t="s">
        <v>38</v>
      </c>
      <c r="B47" s="31"/>
      <c r="C47" s="31"/>
    </row>
    <row r="48" spans="1:3">
      <c r="A48" s="5" t="s">
        <v>39</v>
      </c>
      <c r="B48" s="31"/>
      <c r="C48" s="31"/>
    </row>
    <row r="49" spans="1:3">
      <c r="A49" s="7" t="s">
        <v>40</v>
      </c>
      <c r="B49" s="26">
        <f>SUM(B41:B48)</f>
        <v>0</v>
      </c>
      <c r="C49" s="26">
        <f>SUM(C41:C48)</f>
        <v>30000</v>
      </c>
    </row>
    <row r="50" spans="1:3">
      <c r="A50" s="6"/>
      <c r="B50" s="25"/>
      <c r="C50" s="25"/>
    </row>
    <row r="51" spans="1:3" ht="13.5">
      <c r="A51" s="20" t="s">
        <v>41</v>
      </c>
      <c r="B51" s="27">
        <f>+B49+B38</f>
        <v>63680.02</v>
      </c>
      <c r="C51" s="27">
        <f>+C49+C38</f>
        <v>72938.89</v>
      </c>
    </row>
    <row r="52" spans="1:3">
      <c r="A52" s="6"/>
      <c r="B52" s="25"/>
      <c r="C52" s="25"/>
    </row>
    <row r="53" spans="1:3">
      <c r="A53" s="9" t="s">
        <v>42</v>
      </c>
      <c r="B53" s="28">
        <f>B26-B51</f>
        <v>-12352.169999999991</v>
      </c>
      <c r="C53" s="28">
        <f>C26-C51</f>
        <v>-31785.739999999998</v>
      </c>
    </row>
    <row r="54" spans="1:3">
      <c r="A54" s="6"/>
      <c r="B54" s="25"/>
      <c r="C54" s="25"/>
    </row>
    <row r="55" spans="1:3">
      <c r="A55" s="4" t="s">
        <v>43</v>
      </c>
      <c r="B55" s="25"/>
      <c r="C55" s="25"/>
    </row>
    <row r="56" spans="1:3">
      <c r="A56" s="6" t="s">
        <v>44</v>
      </c>
      <c r="B56" s="32"/>
      <c r="C56" s="32"/>
    </row>
    <row r="57" spans="1:3">
      <c r="A57" s="6" t="s">
        <v>45</v>
      </c>
      <c r="B57" s="32">
        <v>-28372.01</v>
      </c>
      <c r="C57" s="32">
        <v>-9859</v>
      </c>
    </row>
    <row r="58" spans="1:3">
      <c r="A58" s="6" t="s">
        <v>46</v>
      </c>
      <c r="B58" s="32">
        <v>16019.84</v>
      </c>
      <c r="C58" s="32">
        <v>-21926.74</v>
      </c>
    </row>
    <row r="59" spans="1:3">
      <c r="A59" s="7" t="s">
        <v>47</v>
      </c>
      <c r="B59" s="26">
        <f>SUM(B56:B58)</f>
        <v>-12352.169999999998</v>
      </c>
      <c r="C59" s="26">
        <f>SUM(C56:C58)</f>
        <v>-31785.74</v>
      </c>
    </row>
    <row r="60" spans="1:3">
      <c r="A60" s="6"/>
      <c r="B60" s="25"/>
      <c r="C60" s="25"/>
    </row>
    <row r="61" spans="1:3" ht="13.5">
      <c r="A61" s="20" t="s">
        <v>48</v>
      </c>
      <c r="B61" s="27">
        <f>B51+B59</f>
        <v>51327.85</v>
      </c>
      <c r="C61" s="27">
        <f>C51+C59</f>
        <v>41153.149999999994</v>
      </c>
    </row>
    <row r="62" spans="1:3">
      <c r="A62" s="6"/>
    </row>
    <row r="63" spans="1:3">
      <c r="A63" s="10" t="s">
        <v>49</v>
      </c>
      <c r="B63" s="2" t="b">
        <f>B61=B26</f>
        <v>1</v>
      </c>
      <c r="C63" s="2" t="b">
        <f>C61=C26</f>
        <v>1</v>
      </c>
    </row>
    <row r="64" spans="1:3">
      <c r="A64" s="6"/>
    </row>
    <row r="65" spans="1:3">
      <c r="A65" s="4" t="s">
        <v>50</v>
      </c>
    </row>
    <row r="66" spans="1:3">
      <c r="A66" s="6" t="s">
        <v>51</v>
      </c>
      <c r="B66" s="32">
        <v>-21603.74</v>
      </c>
      <c r="C66" s="32">
        <v>-3413.73</v>
      </c>
    </row>
    <row r="67" spans="1:3">
      <c r="A67" s="6" t="s">
        <v>52</v>
      </c>
      <c r="B67" s="25">
        <f>FF66HPL!B99</f>
        <v>9251.5700000000652</v>
      </c>
      <c r="C67" s="25">
        <f>FF66HPL!C99</f>
        <v>-28372.010000000009</v>
      </c>
    </row>
    <row r="68" spans="1:3">
      <c r="A68" s="6" t="s">
        <v>53</v>
      </c>
      <c r="B68" s="32">
        <v>9251.57</v>
      </c>
      <c r="C68" s="32">
        <v>-28372.01</v>
      </c>
    </row>
    <row r="69" spans="1:3">
      <c r="A69" s="6" t="s">
        <v>54</v>
      </c>
      <c r="B69" s="32"/>
      <c r="C69" s="32"/>
    </row>
    <row r="70" spans="1:3">
      <c r="A70" s="6" t="s">
        <v>55</v>
      </c>
      <c r="B70" s="32"/>
      <c r="C70" s="32"/>
    </row>
    <row r="71" spans="1:3">
      <c r="A71" s="6" t="s">
        <v>56</v>
      </c>
      <c r="B71" s="25">
        <f>SUM(B66:B70)</f>
        <v>-3100.5999999999367</v>
      </c>
      <c r="C71" s="25">
        <f>SUM(C66:C70)</f>
        <v>-60157.750000000007</v>
      </c>
    </row>
    <row r="72" spans="1:3">
      <c r="A72" s="10" t="s">
        <v>57</v>
      </c>
      <c r="B72" s="2" t="b">
        <f>B71=B59</f>
        <v>0</v>
      </c>
      <c r="C72" s="2" t="b">
        <f>C71=C59</f>
        <v>0</v>
      </c>
    </row>
    <row r="73" spans="1:3">
      <c r="A73" s="6"/>
    </row>
    <row r="74" spans="1:3" ht="15.75">
      <c r="A74" s="4" t="s">
        <v>58</v>
      </c>
      <c r="B74" s="11"/>
      <c r="C74" s="11"/>
    </row>
    <row r="75" spans="1:3">
      <c r="A75" s="5" t="s">
        <v>59</v>
      </c>
      <c r="B75" s="31"/>
      <c r="C75" s="31"/>
    </row>
    <row r="76" spans="1:3">
      <c r="A76" s="5" t="s">
        <v>60</v>
      </c>
      <c r="B76" s="31"/>
      <c r="C76" s="31"/>
    </row>
    <row r="77" spans="1:3">
      <c r="A77" s="5" t="s">
        <v>61</v>
      </c>
      <c r="B77" s="31"/>
      <c r="C77" s="31"/>
    </row>
    <row r="78" spans="1:3">
      <c r="A78" s="6" t="s">
        <v>62</v>
      </c>
      <c r="B78" s="29">
        <f>SUM(B75:B77)</f>
        <v>0</v>
      </c>
      <c r="C78" s="29">
        <f>SUM(C75:C77)</f>
        <v>0</v>
      </c>
    </row>
    <row r="79" spans="1:3" ht="15.75">
      <c r="A79" s="4" t="s">
        <v>63</v>
      </c>
      <c r="B79" s="30"/>
      <c r="C79" s="30"/>
    </row>
    <row r="80" spans="1:3">
      <c r="A80" s="5" t="s">
        <v>64</v>
      </c>
      <c r="B80" s="31"/>
      <c r="C80" s="31"/>
    </row>
    <row r="81" spans="1:3">
      <c r="A81" s="6" t="s">
        <v>65</v>
      </c>
      <c r="B81" s="29">
        <f>-FF66HPL!B75</f>
        <v>0</v>
      </c>
      <c r="C81" s="29">
        <f>-FF66HPL!C75</f>
        <v>0</v>
      </c>
    </row>
    <row r="82" spans="1:3">
      <c r="A82" s="5" t="s">
        <v>66</v>
      </c>
      <c r="B82" s="31"/>
      <c r="C82" s="31"/>
    </row>
    <row r="83" spans="1:3">
      <c r="A83" s="6" t="s">
        <v>67</v>
      </c>
      <c r="B83" s="29">
        <f>-FF66HPL!B76</f>
        <v>0</v>
      </c>
      <c r="C83" s="29">
        <f>-FF66HPL!C76</f>
        <v>0</v>
      </c>
    </row>
    <row r="84" spans="1:3">
      <c r="A84" s="6" t="s">
        <v>68</v>
      </c>
      <c r="B84" s="29">
        <f>SUM(B80:B83)</f>
        <v>0</v>
      </c>
      <c r="C84" s="29">
        <f>SUM(C80:C83)</f>
        <v>0</v>
      </c>
    </row>
    <row r="85" spans="1:3" ht="15.75">
      <c r="A85" s="4" t="s">
        <v>69</v>
      </c>
      <c r="B85" s="30"/>
      <c r="C85" s="30"/>
    </row>
    <row r="86" spans="1:3">
      <c r="A86" s="6" t="s">
        <v>70</v>
      </c>
      <c r="B86" s="29">
        <f>B75-B80</f>
        <v>0</v>
      </c>
      <c r="C86" s="29">
        <f>C75-C80</f>
        <v>0</v>
      </c>
    </row>
    <row r="87" spans="1:3">
      <c r="A87" s="6" t="s">
        <v>71</v>
      </c>
      <c r="B87" s="29">
        <f>B78-B84</f>
        <v>0</v>
      </c>
      <c r="C87" s="29">
        <f>C78-C84</f>
        <v>0</v>
      </c>
    </row>
    <row r="88" spans="1:3">
      <c r="A88" s="10" t="s">
        <v>57</v>
      </c>
      <c r="B88" s="2" t="b">
        <f>B87=B17</f>
        <v>1</v>
      </c>
      <c r="C88" s="2" t="b">
        <f>C87=C17</f>
        <v>1</v>
      </c>
    </row>
    <row r="89" spans="1:3">
      <c r="A89" s="12"/>
      <c r="B89" s="13"/>
    </row>
    <row r="90" spans="1:3" ht="25.5">
      <c r="A90" s="14" t="s">
        <v>72</v>
      </c>
      <c r="B90" s="14" t="s">
        <v>74</v>
      </c>
      <c r="C90" s="15" t="s">
        <v>183</v>
      </c>
    </row>
    <row r="91" spans="1:3">
      <c r="A91" s="14"/>
      <c r="B91" s="14"/>
    </row>
    <row r="92" spans="1:3">
      <c r="A92" s="2" t="s">
        <v>73</v>
      </c>
    </row>
    <row r="93" spans="1:3">
      <c r="A93" s="16" t="s">
        <v>179</v>
      </c>
      <c r="B93" s="17" t="s">
        <v>75</v>
      </c>
      <c r="C93" s="15" t="s">
        <v>180</v>
      </c>
    </row>
  </sheetData>
  <sheetProtection algorithmName="SHA-512" hashValue="lHcL18G/3ELrXAHCFOa71fXRkZLZZv+zjeRvyserEg/TdA49B9srNRS7k7oP9THroFPbjqB2rRGi+S5Y900COA==" saltValue="HH96pQNUqMAXUZ6HqCsQhw==" spinCount="100000" sheet="1" selectLockedCells="1"/>
  <conditionalFormatting sqref="A2 B6:C12 B16:C23 B29:C37 B41:C48 B56:C58 B66:C66 B68:C70 B75:C77 B80:C80 B82:C82 C90 A93 C93">
    <cfRule type="containsBlanks" dxfId="8" priority="3">
      <formula>LEN(TRIM(A2))=0</formula>
    </cfRule>
  </conditionalFormatting>
  <conditionalFormatting sqref="B3:C3">
    <cfRule type="containsBlanks" dxfId="7" priority="2">
      <formula>LEN(TRIM(B3))=0</formula>
    </cfRule>
  </conditionalFormatting>
  <conditionalFormatting sqref="B4:C4">
    <cfRule type="containsBlanks" dxfId="6" priority="4">
      <formula>LEN(TRIM(B4))=0</formula>
    </cfRule>
  </conditionalFormatting>
  <pageMargins left="0.39370078740157483" right="0.39370078740157483" top="0.78740157480314965" bottom="1.2598425196850394" header="0.31496062992125984" footer="0.31496062992125984"/>
  <pageSetup paperSize="9" scale="84" fitToHeight="0" orientation="portrait" r:id="rId1"/>
  <headerFooter>
    <oddHeader>&amp;L&amp;G&amp;C&amp;"BPG Nino Mtavruli,Bold"&amp;11კლუბების ლიცენზირებისა და მონიტორინგის სისტემა
&amp;16საბალანსო უწყისი&amp;R&amp;G</oddHeader>
    <oddFooter>&amp;L&amp;F&amp;C&amp;A/20241225&amp;R&amp;P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  <pageSetUpPr fitToPage="1"/>
  </sheetPr>
  <dimension ref="A1:C104"/>
  <sheetViews>
    <sheetView zoomScale="115" zoomScaleNormal="115" zoomScaleSheetLayoutView="115" workbookViewId="0">
      <pane ySplit="4" topLeftCell="A86" activePane="bottomLeft" state="frozen"/>
      <selection pane="bottomLeft" activeCell="C101" sqref="C101"/>
    </sheetView>
  </sheetViews>
  <sheetFormatPr defaultColWidth="9.28515625" defaultRowHeight="12.75"/>
  <cols>
    <col min="1" max="1" width="89.28515625" style="2" customWidth="1"/>
    <col min="2" max="3" width="15.7109375" style="2" customWidth="1"/>
    <col min="4" max="4" width="12.7109375" style="2" customWidth="1"/>
    <col min="5" max="16384" width="9.28515625" style="2"/>
  </cols>
  <sheetData>
    <row r="1" spans="1:3" ht="13.5" thickBot="1">
      <c r="A1" s="2" t="s">
        <v>0</v>
      </c>
    </row>
    <row r="2" spans="1:3" ht="14.25" thickBot="1">
      <c r="A2" s="21" t="str">
        <f>FF66HBS!A2</f>
        <v>შპს საფეხბურთო კლუბი  ,,მეშახტე"</v>
      </c>
      <c r="B2" s="37" t="s">
        <v>4</v>
      </c>
      <c r="C2" s="37" t="s">
        <v>5</v>
      </c>
    </row>
    <row r="3" spans="1:3">
      <c r="B3" s="1" t="s">
        <v>2</v>
      </c>
      <c r="C3" s="1" t="s">
        <v>3</v>
      </c>
    </row>
    <row r="4" spans="1:3" ht="13.5">
      <c r="A4" s="19" t="s">
        <v>76</v>
      </c>
      <c r="B4" s="22">
        <f>FF66HBS!B4</f>
        <v>0</v>
      </c>
      <c r="C4" s="22">
        <f>FF66HBS!C4</f>
        <v>0</v>
      </c>
    </row>
    <row r="5" spans="1:3">
      <c r="A5" s="6" t="s">
        <v>77</v>
      </c>
      <c r="B5" s="32"/>
      <c r="C5" s="32"/>
    </row>
    <row r="6" spans="1:3">
      <c r="A6" s="6" t="s">
        <v>78</v>
      </c>
      <c r="B6" s="32"/>
      <c r="C6" s="32"/>
    </row>
    <row r="7" spans="1:3">
      <c r="A7" s="6" t="s">
        <v>79</v>
      </c>
      <c r="B7" s="32"/>
      <c r="C7" s="32"/>
    </row>
    <row r="8" spans="1:3">
      <c r="A8" s="6" t="s">
        <v>80</v>
      </c>
      <c r="B8" s="32"/>
      <c r="C8" s="32"/>
    </row>
    <row r="9" spans="1:3">
      <c r="A9" s="5" t="s">
        <v>81</v>
      </c>
      <c r="B9" s="31"/>
      <c r="C9" s="31"/>
    </row>
    <row r="10" spans="1:3">
      <c r="A10" s="7" t="s">
        <v>82</v>
      </c>
      <c r="B10" s="26">
        <f>SUM(B5:B9)</f>
        <v>0</v>
      </c>
      <c r="C10" s="26">
        <f>SUM(C5:C9)</f>
        <v>0</v>
      </c>
    </row>
    <row r="11" spans="1:3">
      <c r="A11" s="6"/>
      <c r="B11" s="25"/>
      <c r="C11" s="25"/>
    </row>
    <row r="12" spans="1:3">
      <c r="A12" s="6" t="s">
        <v>83</v>
      </c>
      <c r="B12" s="32"/>
      <c r="C12" s="32"/>
    </row>
    <row r="13" spans="1:3">
      <c r="A13" s="6" t="s">
        <v>84</v>
      </c>
      <c r="B13" s="32"/>
      <c r="C13" s="32"/>
    </row>
    <row r="14" spans="1:3">
      <c r="A14" s="6" t="s">
        <v>85</v>
      </c>
      <c r="B14" s="32"/>
      <c r="C14" s="32"/>
    </row>
    <row r="15" spans="1:3">
      <c r="A15" s="6" t="s">
        <v>86</v>
      </c>
      <c r="B15" s="32"/>
      <c r="C15" s="32"/>
    </row>
    <row r="16" spans="1:3">
      <c r="A16" s="5" t="s">
        <v>87</v>
      </c>
      <c r="B16" s="31"/>
      <c r="C16" s="31"/>
    </row>
    <row r="17" spans="1:3">
      <c r="A17" s="7" t="s">
        <v>88</v>
      </c>
      <c r="B17" s="26">
        <f>SUM(B12:B16)</f>
        <v>0</v>
      </c>
      <c r="C17" s="26">
        <f>SUM(C12:C16)</f>
        <v>0</v>
      </c>
    </row>
    <row r="18" spans="1:3">
      <c r="A18" s="6"/>
      <c r="B18" s="25"/>
      <c r="C18" s="25"/>
    </row>
    <row r="19" spans="1:3">
      <c r="A19" s="6" t="s">
        <v>89</v>
      </c>
      <c r="B19" s="32"/>
      <c r="C19" s="32"/>
    </row>
    <row r="20" spans="1:3">
      <c r="A20" s="5" t="s">
        <v>90</v>
      </c>
      <c r="B20" s="31"/>
      <c r="C20" s="31"/>
    </row>
    <row r="21" spans="1:3">
      <c r="A21" s="7" t="s">
        <v>91</v>
      </c>
      <c r="B21" s="26">
        <f>SUM(B19:B20)</f>
        <v>0</v>
      </c>
      <c r="C21" s="26">
        <f>SUM(C19:C20)</f>
        <v>0</v>
      </c>
    </row>
    <row r="22" spans="1:3">
      <c r="A22" s="6"/>
      <c r="B22" s="25"/>
      <c r="C22" s="25"/>
    </row>
    <row r="23" spans="1:3">
      <c r="A23" s="6" t="s">
        <v>92</v>
      </c>
      <c r="B23" s="32"/>
      <c r="C23" s="32"/>
    </row>
    <row r="24" spans="1:3">
      <c r="A24" s="6" t="s">
        <v>93</v>
      </c>
      <c r="B24" s="32"/>
      <c r="C24" s="32"/>
    </row>
    <row r="25" spans="1:3">
      <c r="A25" s="6" t="s">
        <v>94</v>
      </c>
      <c r="B25" s="32"/>
      <c r="C25" s="32"/>
    </row>
    <row r="26" spans="1:3">
      <c r="A26" s="5" t="s">
        <v>95</v>
      </c>
      <c r="B26" s="31"/>
      <c r="C26" s="31"/>
    </row>
    <row r="27" spans="1:3">
      <c r="A27" s="7" t="s">
        <v>96</v>
      </c>
      <c r="B27" s="26">
        <f>SUM(B23:B26)</f>
        <v>0</v>
      </c>
      <c r="C27" s="26">
        <f>SUM(C23:C26)</f>
        <v>0</v>
      </c>
    </row>
    <row r="28" spans="1:3">
      <c r="A28" s="6"/>
      <c r="B28" s="25"/>
      <c r="C28" s="25"/>
    </row>
    <row r="29" spans="1:3">
      <c r="A29" s="6" t="s">
        <v>97</v>
      </c>
      <c r="B29" s="32"/>
      <c r="C29" s="32"/>
    </row>
    <row r="30" spans="1:3">
      <c r="A30" s="6" t="s">
        <v>98</v>
      </c>
      <c r="B30" s="32"/>
      <c r="C30" s="32"/>
    </row>
    <row r="31" spans="1:3">
      <c r="A31" s="5" t="s">
        <v>99</v>
      </c>
      <c r="B31" s="31"/>
      <c r="C31" s="31"/>
    </row>
    <row r="32" spans="1:3">
      <c r="A32" s="7" t="s">
        <v>100</v>
      </c>
      <c r="B32" s="26">
        <f>SUM(B29:B31)</f>
        <v>0</v>
      </c>
      <c r="C32" s="26">
        <f>SUM(C29:C31)</f>
        <v>0</v>
      </c>
    </row>
    <row r="33" spans="1:3">
      <c r="A33" s="6"/>
      <c r="B33" s="25"/>
      <c r="C33" s="25"/>
    </row>
    <row r="34" spans="1:3">
      <c r="A34" s="6" t="s">
        <v>101</v>
      </c>
      <c r="B34" s="43">
        <v>782900</v>
      </c>
      <c r="C34" s="44">
        <v>582300</v>
      </c>
    </row>
    <row r="35" spans="1:3">
      <c r="A35" s="6" t="s">
        <v>102</v>
      </c>
      <c r="B35" s="45">
        <v>430341.66</v>
      </c>
      <c r="C35" s="46">
        <v>151477.22</v>
      </c>
    </row>
    <row r="36" spans="1:3">
      <c r="A36" s="6" t="s">
        <v>103</v>
      </c>
      <c r="B36" s="32"/>
      <c r="C36" s="32"/>
    </row>
    <row r="37" spans="1:3">
      <c r="A37" s="6" t="s">
        <v>104</v>
      </c>
      <c r="B37" s="32"/>
      <c r="C37" s="32"/>
    </row>
    <row r="38" spans="1:3">
      <c r="A38" s="6" t="s">
        <v>105</v>
      </c>
      <c r="B38" s="32"/>
      <c r="C38" s="32"/>
    </row>
    <row r="39" spans="1:3">
      <c r="A39" s="6" t="s">
        <v>106</v>
      </c>
      <c r="B39" s="32"/>
      <c r="C39" s="32"/>
    </row>
    <row r="40" spans="1:3">
      <c r="A40" s="5" t="s">
        <v>107</v>
      </c>
      <c r="B40" s="31"/>
      <c r="C40" s="31"/>
    </row>
    <row r="41" spans="1:3">
      <c r="A41" s="7" t="s">
        <v>108</v>
      </c>
      <c r="B41" s="26">
        <f>SUM(B34:B40)</f>
        <v>1213241.6599999999</v>
      </c>
      <c r="C41" s="26">
        <f>SUM(C34:C40)</f>
        <v>733777.22</v>
      </c>
    </row>
    <row r="42" spans="1:3">
      <c r="A42" s="6"/>
      <c r="B42" s="25"/>
      <c r="C42" s="25"/>
    </row>
    <row r="43" spans="1:3" ht="13.5">
      <c r="A43" s="36" t="s">
        <v>109</v>
      </c>
      <c r="B43" s="38">
        <f>+B41+B32+B27+B21+B17+B10</f>
        <v>1213241.6599999999</v>
      </c>
      <c r="C43" s="38">
        <f>+C41+C32+C27+C21+C17+C10</f>
        <v>733777.22</v>
      </c>
    </row>
    <row r="44" spans="1:3">
      <c r="A44" s="6"/>
      <c r="B44" s="25"/>
      <c r="C44" s="25"/>
    </row>
    <row r="45" spans="1:3">
      <c r="A45" s="5" t="s">
        <v>110</v>
      </c>
      <c r="B45" s="31"/>
      <c r="C45" s="31"/>
    </row>
    <row r="46" spans="1:3">
      <c r="A46" s="7" t="s">
        <v>111</v>
      </c>
      <c r="B46" s="26">
        <f>+B45</f>
        <v>0</v>
      </c>
      <c r="C46" s="26">
        <f>+C45</f>
        <v>0</v>
      </c>
    </row>
    <row r="47" spans="1:3">
      <c r="A47" s="6"/>
      <c r="B47" s="25"/>
      <c r="C47" s="25"/>
    </row>
    <row r="48" spans="1:3">
      <c r="A48" s="6" t="s">
        <v>112</v>
      </c>
      <c r="B48" s="47">
        <v>-415407.53</v>
      </c>
      <c r="C48" s="48">
        <v>-243644.1</v>
      </c>
    </row>
    <row r="49" spans="1:3">
      <c r="A49" s="6" t="s">
        <v>113</v>
      </c>
      <c r="B49" s="49">
        <v>-143244</v>
      </c>
      <c r="C49" s="50">
        <v>-65085.56</v>
      </c>
    </row>
    <row r="50" spans="1:3">
      <c r="A50" s="6" t="s">
        <v>114</v>
      </c>
      <c r="B50" s="51">
        <v>-232487.7</v>
      </c>
      <c r="C50" s="52">
        <v>-156432.95000000001</v>
      </c>
    </row>
    <row r="51" spans="1:3">
      <c r="A51" s="7" t="s">
        <v>115</v>
      </c>
      <c r="B51" s="26">
        <f>SUM(B48:B50)</f>
        <v>-791139.23</v>
      </c>
      <c r="C51" s="26">
        <f>SUM(C48:C50)</f>
        <v>-465162.61000000004</v>
      </c>
    </row>
    <row r="52" spans="1:3">
      <c r="A52" s="6" t="s">
        <v>116</v>
      </c>
      <c r="B52" s="53">
        <v>-229062.33</v>
      </c>
      <c r="C52" s="54">
        <v>-165889.21</v>
      </c>
    </row>
    <row r="53" spans="1:3">
      <c r="A53" s="6" t="s">
        <v>117</v>
      </c>
      <c r="B53" s="55">
        <v>-81808</v>
      </c>
      <c r="C53" s="56">
        <v>-41844.019999999997</v>
      </c>
    </row>
    <row r="54" spans="1:3">
      <c r="A54" s="6" t="s">
        <v>118</v>
      </c>
      <c r="B54" s="57">
        <v>-11521.31</v>
      </c>
      <c r="C54" s="58">
        <v>-8003.2</v>
      </c>
    </row>
    <row r="55" spans="1:3">
      <c r="A55" s="7" t="s">
        <v>119</v>
      </c>
      <c r="B55" s="26">
        <f>SUM(B52:B54)</f>
        <v>-322391.63999999996</v>
      </c>
      <c r="C55" s="26">
        <f>SUM(C52:C54)</f>
        <v>-215736.43</v>
      </c>
    </row>
    <row r="56" spans="1:3">
      <c r="A56" s="5" t="s">
        <v>120</v>
      </c>
      <c r="B56" s="31"/>
      <c r="C56" s="31"/>
    </row>
    <row r="57" spans="1:3">
      <c r="A57" s="7" t="s">
        <v>121</v>
      </c>
      <c r="B57" s="26">
        <f>+B56+B55+B51</f>
        <v>-1113530.8699999999</v>
      </c>
      <c r="C57" s="26">
        <f>+C56+C55+C51</f>
        <v>-680899.04</v>
      </c>
    </row>
    <row r="58" spans="1:3">
      <c r="A58" s="6"/>
      <c r="B58" s="25"/>
      <c r="C58" s="25"/>
    </row>
    <row r="59" spans="1:3">
      <c r="A59" s="5" t="s">
        <v>122</v>
      </c>
      <c r="B59" s="59">
        <v>-459.19</v>
      </c>
      <c r="C59" s="60">
        <v>-249.22</v>
      </c>
    </row>
    <row r="60" spans="1:3" ht="25.5">
      <c r="A60" s="34" t="s">
        <v>123</v>
      </c>
      <c r="B60" s="31"/>
      <c r="C60" s="31"/>
    </row>
    <row r="61" spans="1:3">
      <c r="A61" s="5" t="s">
        <v>124</v>
      </c>
      <c r="B61" s="31"/>
      <c r="C61" s="31"/>
    </row>
    <row r="62" spans="1:3">
      <c r="A62" s="7" t="s">
        <v>125</v>
      </c>
      <c r="B62" s="26">
        <f>SUM(B59:B61)</f>
        <v>-459.19</v>
      </c>
      <c r="C62" s="26">
        <f>SUM(C59:C61)</f>
        <v>-249.22</v>
      </c>
    </row>
    <row r="63" spans="1:3">
      <c r="A63" s="6"/>
      <c r="B63" s="25"/>
      <c r="C63" s="25"/>
    </row>
    <row r="64" spans="1:3">
      <c r="A64" s="6" t="s">
        <v>126</v>
      </c>
      <c r="B64" s="61">
        <v>-7410</v>
      </c>
      <c r="C64" s="62">
        <v>-6240</v>
      </c>
    </row>
    <row r="65" spans="1:3">
      <c r="A65" s="6" t="s">
        <v>127</v>
      </c>
      <c r="B65" s="32"/>
      <c r="C65" s="32"/>
    </row>
    <row r="66" spans="1:3">
      <c r="A66" s="6" t="s">
        <v>128</v>
      </c>
      <c r="B66" s="32"/>
      <c r="C66" s="32"/>
    </row>
    <row r="67" spans="1:3">
      <c r="A67" s="6" t="s">
        <v>129</v>
      </c>
      <c r="B67" s="32"/>
      <c r="C67" s="32"/>
    </row>
    <row r="68" spans="1:3">
      <c r="A68" s="6" t="s">
        <v>130</v>
      </c>
      <c r="B68" s="32"/>
      <c r="C68" s="32"/>
    </row>
    <row r="69" spans="1:3">
      <c r="A69" s="6" t="s">
        <v>131</v>
      </c>
      <c r="B69" s="32"/>
      <c r="C69" s="32"/>
    </row>
    <row r="70" spans="1:3">
      <c r="A70" s="5" t="s">
        <v>132</v>
      </c>
      <c r="B70" s="63">
        <v>-82590.03</v>
      </c>
      <c r="C70" s="64">
        <v>-74760.97</v>
      </c>
    </row>
    <row r="71" spans="1:3">
      <c r="A71" s="7" t="s">
        <v>133</v>
      </c>
      <c r="B71" s="26">
        <f>SUM(B64:B70)</f>
        <v>-90000.03</v>
      </c>
      <c r="C71" s="26">
        <f>SUM(C64:C70)</f>
        <v>-81000.97</v>
      </c>
    </row>
    <row r="72" spans="1:3">
      <c r="A72" s="6"/>
      <c r="B72" s="25"/>
      <c r="C72" s="25"/>
    </row>
    <row r="73" spans="1:3" ht="13.5">
      <c r="A73" s="36" t="s">
        <v>134</v>
      </c>
      <c r="B73" s="38">
        <f>B46+B57+B62+B71</f>
        <v>-1203990.0899999999</v>
      </c>
      <c r="C73" s="38">
        <f>C46+C57+C62+C71</f>
        <v>-762149.23</v>
      </c>
    </row>
    <row r="74" spans="1:3">
      <c r="A74" s="6"/>
      <c r="B74" s="25"/>
      <c r="C74" s="25"/>
    </row>
    <row r="75" spans="1:3">
      <c r="A75" s="5" t="s">
        <v>135</v>
      </c>
      <c r="B75" s="31"/>
      <c r="C75" s="31"/>
    </row>
    <row r="76" spans="1:3">
      <c r="A76" s="5" t="s">
        <v>136</v>
      </c>
      <c r="B76" s="31"/>
      <c r="C76" s="31"/>
    </row>
    <row r="77" spans="1:3">
      <c r="A77" s="5" t="s">
        <v>137</v>
      </c>
      <c r="B77" s="31"/>
      <c r="C77" s="31"/>
    </row>
    <row r="78" spans="1:3">
      <c r="A78" s="5" t="s">
        <v>138</v>
      </c>
      <c r="B78" s="31"/>
      <c r="C78" s="31"/>
    </row>
    <row r="79" spans="1:3" ht="25.5">
      <c r="A79" s="35" t="s">
        <v>139</v>
      </c>
      <c r="B79" s="26">
        <f>SUM(B75:B78)</f>
        <v>0</v>
      </c>
      <c r="C79" s="26">
        <f>SUM(C75:C78)</f>
        <v>0</v>
      </c>
    </row>
    <row r="80" spans="1:3">
      <c r="A80" s="6"/>
      <c r="B80" s="25"/>
      <c r="C80" s="25"/>
    </row>
    <row r="81" spans="1:3">
      <c r="A81" s="5" t="s">
        <v>140</v>
      </c>
      <c r="B81" s="31"/>
      <c r="C81" s="31"/>
    </row>
    <row r="82" spans="1:3">
      <c r="A82" s="5" t="s">
        <v>141</v>
      </c>
      <c r="B82" s="31"/>
      <c r="C82" s="31"/>
    </row>
    <row r="83" spans="1:3">
      <c r="A83" s="7" t="s">
        <v>142</v>
      </c>
      <c r="B83" s="26">
        <f>SUM(B81:B82)</f>
        <v>0</v>
      </c>
      <c r="C83" s="26">
        <f>SUM(C81:C82)</f>
        <v>0</v>
      </c>
    </row>
    <row r="84" spans="1:3">
      <c r="A84" s="6"/>
      <c r="B84" s="25"/>
      <c r="C84" s="25"/>
    </row>
    <row r="85" spans="1:3">
      <c r="A85" s="5" t="s">
        <v>143</v>
      </c>
      <c r="B85" s="31"/>
      <c r="C85" s="31"/>
    </row>
    <row r="86" spans="1:3">
      <c r="A86" s="5" t="s">
        <v>144</v>
      </c>
      <c r="B86" s="31"/>
      <c r="C86" s="31"/>
    </row>
    <row r="87" spans="1:3">
      <c r="A87" s="7" t="s">
        <v>145</v>
      </c>
      <c r="B87" s="26">
        <f>SUM(B85:B86)</f>
        <v>0</v>
      </c>
      <c r="C87" s="26">
        <f>SUM(C85:C86)</f>
        <v>0</v>
      </c>
    </row>
    <row r="88" spans="1:3">
      <c r="A88" s="6"/>
      <c r="B88" s="25"/>
      <c r="C88" s="25"/>
    </row>
    <row r="89" spans="1:3">
      <c r="A89" s="5" t="s">
        <v>146</v>
      </c>
      <c r="B89" s="31"/>
      <c r="C89" s="31"/>
    </row>
    <row r="90" spans="1:3">
      <c r="A90" s="5" t="s">
        <v>147</v>
      </c>
      <c r="B90" s="31"/>
      <c r="C90" s="31"/>
    </row>
    <row r="91" spans="1:3">
      <c r="A91" s="7" t="s">
        <v>148</v>
      </c>
      <c r="B91" s="26">
        <f>SUM(B89:B90)</f>
        <v>0</v>
      </c>
      <c r="C91" s="26">
        <f>SUM(C89:C90)</f>
        <v>0</v>
      </c>
    </row>
    <row r="92" spans="1:3">
      <c r="A92" s="6"/>
      <c r="B92" s="25"/>
      <c r="C92" s="25"/>
    </row>
    <row r="93" spans="1:3">
      <c r="A93" s="5" t="s">
        <v>149</v>
      </c>
      <c r="B93" s="31"/>
      <c r="C93" s="31"/>
    </row>
    <row r="94" spans="1:3">
      <c r="A94" s="6"/>
      <c r="B94" s="25"/>
      <c r="C94" s="25"/>
    </row>
    <row r="95" spans="1:3" ht="13.5">
      <c r="A95" s="20" t="s">
        <v>150</v>
      </c>
      <c r="B95" s="27">
        <f>B43+B73+B79+B83+B87+B91+B93</f>
        <v>9251.5700000000652</v>
      </c>
      <c r="C95" s="27">
        <f>C43+C73+C79+C83+C87+C91+C93</f>
        <v>-28372.010000000009</v>
      </c>
    </row>
    <row r="96" spans="1:3">
      <c r="A96" s="6"/>
      <c r="B96" s="25"/>
      <c r="C96" s="25"/>
    </row>
    <row r="97" spans="1:3">
      <c r="A97" s="5" t="s">
        <v>151</v>
      </c>
      <c r="B97" s="31"/>
      <c r="C97" s="31"/>
    </row>
    <row r="98" spans="1:3">
      <c r="A98" s="6"/>
      <c r="B98" s="25"/>
      <c r="C98" s="25"/>
    </row>
    <row r="99" spans="1:3" ht="13.5">
      <c r="A99" s="20" t="s">
        <v>152</v>
      </c>
      <c r="B99" s="27">
        <f>B95+B97</f>
        <v>9251.5700000000652</v>
      </c>
      <c r="C99" s="27">
        <f>C95+C97</f>
        <v>-28372.010000000009</v>
      </c>
    </row>
    <row r="100" spans="1:3">
      <c r="A100" s="6"/>
    </row>
    <row r="101" spans="1:3" ht="25.5">
      <c r="A101" s="14" t="s">
        <v>72</v>
      </c>
      <c r="B101" s="14" t="s">
        <v>74</v>
      </c>
      <c r="C101" s="15" t="s">
        <v>182</v>
      </c>
    </row>
    <row r="102" spans="1:3">
      <c r="A102" s="14"/>
      <c r="B102" s="14"/>
    </row>
    <row r="103" spans="1:3">
      <c r="A103" s="2" t="s">
        <v>73</v>
      </c>
    </row>
    <row r="104" spans="1:3">
      <c r="A104" s="23" t="str">
        <f>FF66HBS!A93</f>
        <v>შპს საფეხბურთო კლუბ ,,მეშახტე"-ს ფინანსისტი - თეიმურაზ კაკუშაძე</v>
      </c>
      <c r="B104" s="17" t="s">
        <v>75</v>
      </c>
      <c r="C104" s="15" t="s">
        <v>180</v>
      </c>
    </row>
  </sheetData>
  <sheetProtection algorithmName="SHA-512" hashValue="g6JUl4PmX9I7TcpCppPn884HRORW1c+MfE37gYZ6+95qv8bxHtEsXwqlM3TczG1V8TdjhT3te7K+gtc6WZ6Xhg==" saltValue="djF2WS/F2IxvfVkYgx96uA==" spinCount="100000" sheet="1" selectLockedCells="1"/>
  <conditionalFormatting sqref="A2 B5:C9 B12:C16 B19:C20 B23:C26 B29:C31 B34:C40 B45:C45 B48:C50 B52:C54 B56:C56 B59:C61 B64:C70 B75:C78 B81:C82 B85:C86 B89:C90 B93:C93 B97:C97 C101 A104 C104">
    <cfRule type="containsBlanks" dxfId="5" priority="4">
      <formula>LEN(TRIM(A2))=0</formula>
    </cfRule>
  </conditionalFormatting>
  <conditionalFormatting sqref="B3:C3">
    <cfRule type="containsBlanks" dxfId="4" priority="1">
      <formula>LEN(TRIM(B3))=0</formula>
    </cfRule>
  </conditionalFormatting>
  <conditionalFormatting sqref="B4:C4">
    <cfRule type="containsBlanks" dxfId="3" priority="2">
      <formula>LEN(TRIM(B4))=0</formula>
    </cfRule>
  </conditionalFormatting>
  <pageMargins left="0.39370078740157483" right="0.39370078740157483" top="0.78740157480314965" bottom="1.4960629921259843" header="0.31496062992125984" footer="0.31496062992125984"/>
  <pageSetup paperSize="9" scale="80" fitToHeight="0" orientation="portrait" r:id="rId1"/>
  <headerFooter>
    <oddHeader>&amp;L&amp;G&amp;C&amp;"BPG Nino Mtavruli,Bold"&amp;11კლუბების ლიცენზირებისა და მონიტორინგის სისტემა
&amp;16მოგება-ზარალის უწყისი&amp;R&amp;G</oddHeader>
    <oddFooter>&amp;L&amp;F&amp;C&amp;A/20241225&amp;R&amp;P / &amp;N</oddFooter>
  </headerFooter>
  <ignoredErrors>
    <ignoredError sqref="C10" formulaRange="1"/>
  </ignoredError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  <pageSetUpPr fitToPage="1"/>
  </sheetPr>
  <dimension ref="A1:C39"/>
  <sheetViews>
    <sheetView zoomScaleSheetLayoutView="115" workbookViewId="0">
      <pane ySplit="4" topLeftCell="A23" activePane="bottomLeft" state="frozen"/>
      <selection pane="bottomLeft" activeCell="C36" sqref="C36"/>
    </sheetView>
  </sheetViews>
  <sheetFormatPr defaultColWidth="9.28515625" defaultRowHeight="12.75"/>
  <cols>
    <col min="1" max="1" width="98.42578125" style="2" bestFit="1" customWidth="1"/>
    <col min="2" max="3" width="15.7109375" style="2" customWidth="1"/>
    <col min="4" max="16384" width="9.28515625" style="2"/>
  </cols>
  <sheetData>
    <row r="1" spans="1:3" ht="13.5" thickBot="1">
      <c r="A1" s="2" t="s">
        <v>153</v>
      </c>
    </row>
    <row r="2" spans="1:3" ht="14.25" thickBot="1">
      <c r="A2" s="21" t="str">
        <f>FF66HBS!A2</f>
        <v>შპს საფეხბურთო კლუბი  ,,მეშახტე"</v>
      </c>
      <c r="B2" s="37" t="s">
        <v>4</v>
      </c>
      <c r="C2" s="37" t="s">
        <v>5</v>
      </c>
    </row>
    <row r="3" spans="1:3">
      <c r="B3" s="1" t="s">
        <v>2</v>
      </c>
      <c r="C3" s="1" t="s">
        <v>3</v>
      </c>
    </row>
    <row r="4" spans="1:3" ht="13.5">
      <c r="A4" s="19" t="s">
        <v>154</v>
      </c>
      <c r="B4" s="22">
        <f>FF66HBS!B4</f>
        <v>0</v>
      </c>
      <c r="C4" s="22">
        <f>FF66HBS!C4</f>
        <v>0</v>
      </c>
    </row>
    <row r="5" spans="1:3">
      <c r="A5" s="39" t="s">
        <v>155</v>
      </c>
      <c r="B5" s="65">
        <v>1213241.6599999999</v>
      </c>
      <c r="C5" s="66">
        <v>733777.22</v>
      </c>
    </row>
    <row r="6" spans="1:3">
      <c r="A6" s="6"/>
    </row>
    <row r="7" spans="1:3">
      <c r="A7" s="4" t="s">
        <v>156</v>
      </c>
    </row>
    <row r="8" spans="1:3">
      <c r="A8" s="6" t="s">
        <v>157</v>
      </c>
      <c r="B8" s="32"/>
      <c r="C8" s="32"/>
    </row>
    <row r="9" spans="1:3">
      <c r="A9" s="6" t="s">
        <v>158</v>
      </c>
      <c r="B9" s="32"/>
      <c r="C9" s="32"/>
    </row>
    <row r="10" spans="1:3">
      <c r="A10" s="6" t="s">
        <v>159</v>
      </c>
      <c r="B10" s="32"/>
      <c r="C10" s="32"/>
    </row>
    <row r="11" spans="1:3">
      <c r="A11" s="6" t="s">
        <v>160</v>
      </c>
      <c r="B11" s="32"/>
      <c r="C11" s="32"/>
    </row>
    <row r="12" spans="1:3">
      <c r="A12" s="5" t="s">
        <v>161</v>
      </c>
      <c r="B12" s="31"/>
      <c r="C12" s="31"/>
    </row>
    <row r="13" spans="1:3">
      <c r="A13" s="7" t="s">
        <v>162</v>
      </c>
      <c r="B13" s="26">
        <f>SUM(B8:B12)</f>
        <v>0</v>
      </c>
      <c r="C13" s="26">
        <f>SUM(C8:C12)</f>
        <v>0</v>
      </c>
    </row>
    <row r="14" spans="1:3">
      <c r="A14" s="6"/>
      <c r="B14" s="25"/>
      <c r="C14" s="25"/>
    </row>
    <row r="15" spans="1:3">
      <c r="A15" s="4" t="s">
        <v>163</v>
      </c>
      <c r="B15" s="25"/>
      <c r="C15" s="25"/>
    </row>
    <row r="16" spans="1:3">
      <c r="A16" s="6" t="s">
        <v>164</v>
      </c>
      <c r="B16" s="32"/>
      <c r="C16" s="32"/>
    </row>
    <row r="17" spans="1:3">
      <c r="A17" s="6" t="s">
        <v>165</v>
      </c>
      <c r="B17" s="32"/>
      <c r="C17" s="32"/>
    </row>
    <row r="18" spans="1:3">
      <c r="A18" s="6" t="s">
        <v>166</v>
      </c>
      <c r="B18" s="32"/>
      <c r="C18" s="32"/>
    </row>
    <row r="19" spans="1:3">
      <c r="A19" s="6" t="s">
        <v>167</v>
      </c>
      <c r="B19" s="32"/>
      <c r="C19" s="32"/>
    </row>
    <row r="20" spans="1:3">
      <c r="A20" s="6" t="s">
        <v>168</v>
      </c>
      <c r="B20" s="32"/>
      <c r="C20" s="32"/>
    </row>
    <row r="21" spans="1:3">
      <c r="A21" s="6" t="s">
        <v>169</v>
      </c>
      <c r="B21" s="32"/>
      <c r="C21" s="32"/>
    </row>
    <row r="22" spans="1:3">
      <c r="A22" s="5" t="s">
        <v>170</v>
      </c>
      <c r="B22" s="31"/>
      <c r="C22" s="31"/>
    </row>
    <row r="23" spans="1:3">
      <c r="A23" s="7" t="s">
        <v>171</v>
      </c>
      <c r="B23" s="26">
        <f>SUM(B16:B22)</f>
        <v>0</v>
      </c>
      <c r="C23" s="26">
        <f>SUM(C16:C22)</f>
        <v>0</v>
      </c>
    </row>
    <row r="24" spans="1:3">
      <c r="A24" s="6"/>
      <c r="B24" s="25"/>
      <c r="C24" s="25"/>
    </row>
    <row r="25" spans="1:3">
      <c r="A25" s="39" t="s">
        <v>172</v>
      </c>
      <c r="B25" s="41"/>
      <c r="C25" s="41"/>
    </row>
    <row r="26" spans="1:3">
      <c r="A26" s="6"/>
      <c r="B26" s="25"/>
      <c r="C26" s="25"/>
    </row>
    <row r="27" spans="1:3" ht="13.5">
      <c r="A27" s="20" t="s">
        <v>173</v>
      </c>
      <c r="B27" s="27">
        <f>B5+B13+B23+B25</f>
        <v>1213241.6599999999</v>
      </c>
      <c r="C27" s="27">
        <f>C5+C13+C23+C25</f>
        <v>733777.22</v>
      </c>
    </row>
    <row r="28" spans="1:3">
      <c r="A28" s="6"/>
      <c r="B28" s="25"/>
      <c r="C28" s="25"/>
    </row>
    <row r="29" spans="1:3" ht="13.5">
      <c r="A29" s="40" t="s">
        <v>174</v>
      </c>
      <c r="B29" s="25"/>
      <c r="C29" s="25"/>
    </row>
    <row r="30" spans="1:3">
      <c r="A30" s="6"/>
      <c r="B30" s="25"/>
      <c r="C30" s="25"/>
    </row>
    <row r="31" spans="1:3">
      <c r="A31" s="5" t="s">
        <v>175</v>
      </c>
      <c r="B31" s="31"/>
      <c r="C31" s="31"/>
    </row>
    <row r="32" spans="1:3">
      <c r="A32" s="5" t="s">
        <v>176</v>
      </c>
      <c r="B32" s="24">
        <f>B27</f>
        <v>1213241.6599999999</v>
      </c>
      <c r="C32" s="24">
        <f>C27</f>
        <v>733777.22</v>
      </c>
    </row>
    <row r="33" spans="1:3">
      <c r="A33" s="5" t="s">
        <v>177</v>
      </c>
      <c r="B33" s="24">
        <f>SUM(B31:B32)</f>
        <v>1213241.6599999999</v>
      </c>
      <c r="C33" s="24">
        <f>SUM(C31:C32)</f>
        <v>733777.22</v>
      </c>
    </row>
    <row r="34" spans="1:3">
      <c r="A34" s="5" t="s">
        <v>178</v>
      </c>
      <c r="B34" s="24">
        <f>FF66HBS!B6-FF66HBS!B29</f>
        <v>8660.4500000000007</v>
      </c>
      <c r="C34" s="24">
        <f>FF66HBS!C6-FF66HBS!C29</f>
        <v>8021.51</v>
      </c>
    </row>
    <row r="35" spans="1:3">
      <c r="A35" s="6"/>
    </row>
    <row r="36" spans="1:3" ht="25.5">
      <c r="A36" s="14" t="s">
        <v>72</v>
      </c>
      <c r="B36" s="14" t="s">
        <v>74</v>
      </c>
      <c r="C36" s="15" t="s">
        <v>182</v>
      </c>
    </row>
    <row r="37" spans="1:3">
      <c r="A37" s="14"/>
      <c r="B37" s="14"/>
      <c r="C37" s="14"/>
    </row>
    <row r="38" spans="1:3">
      <c r="A38" s="2" t="s">
        <v>73</v>
      </c>
    </row>
    <row r="39" spans="1:3">
      <c r="A39" s="23" t="str">
        <f>FF66HPL!A104</f>
        <v>შპს საფეხბურთო კლუბ ,,მეშახტე"-ს ფინანსისტი - თეიმურაზ კაკუშაძე</v>
      </c>
      <c r="B39" s="17" t="s">
        <v>75</v>
      </c>
      <c r="C39" s="15" t="s">
        <v>180</v>
      </c>
    </row>
  </sheetData>
  <sheetProtection algorithmName="SHA-512" hashValue="KgsIsysGbyCnPkjzV2Nw1QCN9rF3Dfj+2E3eXgq3Sa0AMvFVZ24la+/TLm21LX8gdgav9D2ewQU8hysO1Hfy9w==" saltValue="XoQnpd4XSuoL1Sd9H6/HGQ==" spinCount="100000" sheet="1" selectLockedCells="1"/>
  <conditionalFormatting sqref="A2 B5:C5 B8:C12 B16:C22 B25:C25 B31:C31 C36 A39 C39">
    <cfRule type="containsBlanks" dxfId="2" priority="5">
      <formula>LEN(TRIM(A2))=0</formula>
    </cfRule>
  </conditionalFormatting>
  <conditionalFormatting sqref="B3:C3">
    <cfRule type="containsBlanks" dxfId="1" priority="1">
      <formula>LEN(TRIM(B3))=0</formula>
    </cfRule>
  </conditionalFormatting>
  <conditionalFormatting sqref="B4:C4">
    <cfRule type="containsBlanks" dxfId="0" priority="3">
      <formula>LEN(TRIM(B4))=0</formula>
    </cfRule>
  </conditionalFormatting>
  <pageMargins left="0.39370078740157483" right="0.39370078740157483" top="0.78740157480314965" bottom="0.78740157480314965" header="0.31496062992125984" footer="0.31496062992125984"/>
  <pageSetup paperSize="9" scale="74" fitToHeight="0" orientation="portrait" r:id="rId1"/>
  <headerFooter>
    <oddHeader>&amp;L&amp;G&amp;C&amp;"BPG Nino Mtavruli,Bold"&amp;11კლუბების ლიცენზირებისა და მონიტორინგის სისტემა
&amp;16ფულადი სახსრების მოძრაობის უწყისი&amp;R&amp;G</oddHeader>
    <oddFooter>&amp;L&amp;F&amp;C&amp;A/20241225&amp;R&amp;P / &amp;N</oddFooter>
  </headerFooter>
  <ignoredErrors>
    <ignoredError sqref="C33:C34" unlockedFormula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FF66HBS</vt:lpstr>
      <vt:lpstr>FF66HPL</vt:lpstr>
      <vt:lpstr>FF66HCF</vt:lpstr>
      <vt:lpstr>FF66HPL!Print_Area</vt:lpstr>
      <vt:lpstr>FF66HBS!Print_Titles</vt:lpstr>
      <vt:lpstr>FF66HCF!Print_Titles</vt:lpstr>
      <vt:lpstr>FF66HPL!Print_Titles</vt:lpstr>
    </vt:vector>
  </TitlesOfParts>
  <Company>UEFA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FF66HFI_</dc:title>
  <dc:creator>natia bendeliani</dc:creator>
  <cp:lastModifiedBy>pcgroup</cp:lastModifiedBy>
  <cp:lastPrinted>2025-03-10T08:18:42Z</cp:lastPrinted>
  <dcterms:created xsi:type="dcterms:W3CDTF">2012-10-26T09:18:40Z</dcterms:created>
  <dcterms:modified xsi:type="dcterms:W3CDTF">2025-03-10T08:22:45Z</dcterms:modified>
</cp:coreProperties>
</file>